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Dropbox\Singleton Parish Council Files\Finance\26-27\"/>
    </mc:Choice>
  </mc:AlternateContent>
  <xr:revisionPtr revIDLastSave="0" documentId="8_{1B181FE3-56AE-4B80-AD4C-ABF7CC056EC6}" xr6:coauthVersionLast="47" xr6:coauthVersionMax="47" xr10:uidLastSave="{00000000-0000-0000-0000-000000000000}"/>
  <bookViews>
    <workbookView xWindow="-108" yWindow="-108" windowWidth="23256" windowHeight="13896" xr2:uid="{A8EB8BF4-2231-4792-B827-2C9DC3A3102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7" i="1" l="1"/>
  <c r="E87" i="1"/>
  <c r="D87" i="1"/>
  <c r="C85" i="1"/>
  <c r="I87" i="1"/>
  <c r="C84" i="1"/>
  <c r="C87" i="1" s="1"/>
  <c r="I82" i="1"/>
  <c r="G82" i="1"/>
  <c r="F82" i="1"/>
  <c r="D82" i="1"/>
  <c r="C82" i="1"/>
  <c r="H73" i="1"/>
  <c r="H75" i="1" s="1"/>
  <c r="J72" i="1"/>
  <c r="C72" i="1"/>
  <c r="H71" i="1"/>
  <c r="E71" i="1"/>
  <c r="D71" i="1"/>
  <c r="B71" i="1"/>
  <c r="B73" i="1" s="1"/>
  <c r="B75" i="1" s="1"/>
  <c r="C67" i="1"/>
  <c r="C66" i="1"/>
  <c r="C65" i="1"/>
  <c r="J64" i="1"/>
  <c r="C64" i="1"/>
  <c r="J61" i="1"/>
  <c r="J60" i="1"/>
  <c r="C60" i="1"/>
  <c r="J59" i="1"/>
  <c r="C59" i="1"/>
  <c r="I71" i="1"/>
  <c r="C58" i="1"/>
  <c r="J57" i="1"/>
  <c r="C57" i="1"/>
  <c r="C71" i="1" s="1"/>
  <c r="J56" i="1"/>
  <c r="C56" i="1"/>
  <c r="J55" i="1"/>
  <c r="C55" i="1"/>
  <c r="J54" i="1"/>
  <c r="C54" i="1"/>
  <c r="H52" i="1"/>
  <c r="E52" i="1"/>
  <c r="D52" i="1"/>
  <c r="B52" i="1"/>
  <c r="C51" i="1"/>
  <c r="J50" i="1"/>
  <c r="C50" i="1"/>
  <c r="C52" i="1" s="1"/>
  <c r="J46" i="1"/>
  <c r="C46" i="1"/>
  <c r="J44" i="1"/>
  <c r="C44" i="1"/>
  <c r="H42" i="1"/>
  <c r="E42" i="1"/>
  <c r="D42" i="1"/>
  <c r="B42" i="1"/>
  <c r="J41" i="1"/>
  <c r="C41" i="1"/>
  <c r="C40" i="1"/>
  <c r="J39" i="1"/>
  <c r="C39" i="1"/>
  <c r="J38" i="1"/>
  <c r="C38" i="1"/>
  <c r="J37" i="1"/>
  <c r="C37" i="1"/>
  <c r="I42" i="1"/>
  <c r="C36" i="1"/>
  <c r="C42" i="1" s="1"/>
  <c r="J34" i="1"/>
  <c r="C34" i="1"/>
  <c r="I32" i="1"/>
  <c r="H32" i="1"/>
  <c r="F32" i="1"/>
  <c r="F73" i="1" s="1"/>
  <c r="E32" i="1"/>
  <c r="E73" i="1" s="1"/>
  <c r="D32" i="1"/>
  <c r="D73" i="1" s="1"/>
  <c r="B32" i="1"/>
  <c r="J30" i="1"/>
  <c r="C30" i="1"/>
  <c r="J29" i="1"/>
  <c r="C29" i="1"/>
  <c r="J28" i="1"/>
  <c r="C28" i="1"/>
  <c r="J27" i="1"/>
  <c r="C27" i="1"/>
  <c r="J26" i="1"/>
  <c r="C26" i="1"/>
  <c r="J25" i="1"/>
  <c r="C25" i="1"/>
  <c r="C32" i="1" s="1"/>
  <c r="C21" i="1"/>
  <c r="I20" i="1"/>
  <c r="I22" i="1" s="1"/>
  <c r="H20" i="1"/>
  <c r="G20" i="1"/>
  <c r="G75" i="1" s="1"/>
  <c r="F20" i="1"/>
  <c r="F75" i="1" s="1"/>
  <c r="E20" i="1"/>
  <c r="E75" i="1" s="1"/>
  <c r="B20" i="1"/>
  <c r="C13" i="1"/>
  <c r="C12" i="1"/>
  <c r="D10" i="1"/>
  <c r="C8" i="1"/>
  <c r="C7" i="1"/>
  <c r="C6" i="1"/>
  <c r="C10" i="1" s="1"/>
  <c r="J3" i="1"/>
  <c r="D3" i="1"/>
  <c r="C3" i="1"/>
  <c r="J2" i="1"/>
  <c r="D2" i="1"/>
  <c r="D20" i="1" s="1"/>
  <c r="C2" i="1"/>
  <c r="C20" i="1" s="1"/>
  <c r="J71" i="1" l="1"/>
  <c r="C22" i="1"/>
  <c r="D75" i="1"/>
  <c r="D22" i="1"/>
  <c r="C73" i="1"/>
  <c r="C75" i="1" s="1"/>
  <c r="J36" i="1"/>
  <c r="I73" i="1"/>
  <c r="I75" i="1" s="1"/>
  <c r="E22" i="1"/>
  <c r="F22" i="1"/>
  <c r="G22" i="1"/>
  <c r="J58" i="1"/>
</calcChain>
</file>

<file path=xl/sharedStrings.xml><?xml version="1.0" encoding="utf-8"?>
<sst xmlns="http://schemas.openxmlformats.org/spreadsheetml/2006/main" count="147" uniqueCount="123">
  <si>
    <t xml:space="preserve">Budget and Income/Expenditure Statement 2026-27 </t>
  </si>
  <si>
    <t>Agreed Budget 2024/25</t>
  </si>
  <si>
    <t>YTD 2024-25</t>
  </si>
  <si>
    <t>Full Year Actual 1st April'24 to 31st March'25</t>
  </si>
  <si>
    <t>Agreed Budget 2025/26</t>
  </si>
  <si>
    <t>YTD 2025-26</t>
  </si>
  <si>
    <t>Full Year Actual 1st April'25 to 31st March'26</t>
  </si>
  <si>
    <t>Agreed Budget 2026/27</t>
  </si>
  <si>
    <t>YTD 2026-27</t>
  </si>
  <si>
    <t>Variance</t>
  </si>
  <si>
    <t>Precept</t>
  </si>
  <si>
    <t>VAT Reclaim</t>
  </si>
  <si>
    <t>Transfer from Savings Acct to Current Acct</t>
  </si>
  <si>
    <t>Grants</t>
  </si>
  <si>
    <t>Goodwood Lennox Fund for Roundabout Surface</t>
  </si>
  <si>
    <t>Star Energy (IGas) Grant for School Parking</t>
  </si>
  <si>
    <t>CDC UK Posperity Grant for Bike Posts</t>
  </si>
  <si>
    <t>CDC Grant for VE80</t>
  </si>
  <si>
    <t>Other</t>
  </si>
  <si>
    <t>Henry Smith's Charity</t>
  </si>
  <si>
    <t>Donation from Moon Ball Productions - Dr Who Documentary</t>
  </si>
  <si>
    <t>Reimbursement for APM Expenses</t>
  </si>
  <si>
    <t xml:space="preserve">Reimbursement for Food for Event </t>
  </si>
  <si>
    <t>Reimbursement for bbq charcoal</t>
  </si>
  <si>
    <t>Refund Argos - Clerk Laptop</t>
  </si>
  <si>
    <t xml:space="preserve">Funds from Youth Club </t>
  </si>
  <si>
    <t>Total Income</t>
  </si>
  <si>
    <t>Interest Received</t>
  </si>
  <si>
    <t>Expenditure</t>
  </si>
  <si>
    <t>General Admin</t>
  </si>
  <si>
    <t>Computer &amp; Software (Office 360, Dropbox)</t>
  </si>
  <si>
    <t>Data Protection Registration</t>
  </si>
  <si>
    <t>Stationery / Postage / Misc</t>
  </si>
  <si>
    <t>Home Office Allowance</t>
  </si>
  <si>
    <t>Website - Hosting &amp; New Website Payment, Planning App</t>
  </si>
  <si>
    <t>HP Ink</t>
  </si>
  <si>
    <t xml:space="preserve">Chairman's Allowance </t>
  </si>
  <si>
    <t>Total General Admin</t>
  </si>
  <si>
    <t>Clerks' Salary</t>
  </si>
  <si>
    <t>Clerk</t>
  </si>
  <si>
    <t>Maintenance</t>
  </si>
  <si>
    <t>Litter &amp; Dog Bins (incl bags)</t>
  </si>
  <si>
    <t>Grass Cutting &amp; Strimming</t>
  </si>
  <si>
    <t xml:space="preserve">Playground Inspection </t>
  </si>
  <si>
    <t>Playground Repairs</t>
  </si>
  <si>
    <t xml:space="preserve">Village Tidy Up - Materials Expenses  </t>
  </si>
  <si>
    <t>General Maintenance</t>
  </si>
  <si>
    <t>Total Maintenance</t>
  </si>
  <si>
    <t>Subscriptions</t>
  </si>
  <si>
    <t>WSALC &amp; NALC</t>
  </si>
  <si>
    <t>Training</t>
  </si>
  <si>
    <t>New Councillor</t>
  </si>
  <si>
    <t xml:space="preserve">Expenditure - Continued </t>
  </si>
  <si>
    <t>S137 Citizens Advice</t>
  </si>
  <si>
    <t>Total Grants</t>
  </si>
  <si>
    <t>APM &amp; other meeting costs</t>
  </si>
  <si>
    <t>Audit</t>
  </si>
  <si>
    <t xml:space="preserve">Defibrillator Costs - Consumables and re-location  </t>
  </si>
  <si>
    <t>Insurance</t>
  </si>
  <si>
    <t>Payroll Services</t>
  </si>
  <si>
    <t>Glebe Playing Field Rent</t>
  </si>
  <si>
    <t>Rememberance Day Wreath</t>
  </si>
  <si>
    <t>Cricket Club Hire</t>
  </si>
  <si>
    <t>Queens Jubilee Expenses/Kings Coronation/Village Party</t>
  </si>
  <si>
    <t>New Playground Equipment</t>
  </si>
  <si>
    <t xml:space="preserve">Christmas Tree  </t>
  </si>
  <si>
    <t>Reimbursement of VAT to Village Hall</t>
  </si>
  <si>
    <t>Fencing for School Fencing</t>
  </si>
  <si>
    <t>Rusty Soldier</t>
  </si>
  <si>
    <t>D Harwood - Coffee for Trevor Leggo Meeting</t>
  </si>
  <si>
    <t xml:space="preserve">UKPlanningMaps - Location Map for Trees in Jubilee Garden </t>
  </si>
  <si>
    <t>Transfer of Funds to Hampshire Trust Bank</t>
  </si>
  <si>
    <t>Total Other</t>
  </si>
  <si>
    <t>VAT</t>
  </si>
  <si>
    <t>Total Expenditure</t>
  </si>
  <si>
    <t>Income less Expenditure</t>
  </si>
  <si>
    <t>Earmarked Reserves - Playground Maintenance</t>
  </si>
  <si>
    <t>Earmarked Reserves for School Parking</t>
  </si>
  <si>
    <t>Earmarked Reserves - General Maintenance</t>
  </si>
  <si>
    <t>Earmarked Reserves - Village Party</t>
  </si>
  <si>
    <t>Funds from Youth Club</t>
  </si>
  <si>
    <t>Total Earmarked Reserves - Current Account</t>
  </si>
  <si>
    <t>Total Useable Funds In Current Account</t>
  </si>
  <si>
    <t>Total Current Account</t>
  </si>
  <si>
    <t xml:space="preserve">Recommended Reserves - Savings Account (50% Precept) </t>
  </si>
  <si>
    <t>Barclays Saving Account Interest to be transferred to HTB</t>
  </si>
  <si>
    <t>Total Carried Forward Cash Reserves</t>
  </si>
  <si>
    <t>Defibrillator</t>
  </si>
  <si>
    <t>Every two years change pads - Singleton due for replacement 30/04/27, Spare 31/10/27</t>
  </si>
  <si>
    <t>Every four years change battery - Singleton due for replacement 30/05/29</t>
  </si>
  <si>
    <t xml:space="preserve">Charlton Defibillator - Pad replacements due 31/10/27. Spare Pads 31/01/27. Battery Replacement due 31/10/28 </t>
  </si>
  <si>
    <t>October 2025 Fixed 3 Year Agreement expires</t>
  </si>
  <si>
    <t>Reserves for General Maintenance</t>
  </si>
  <si>
    <t>Reserve for 2025/26</t>
  </si>
  <si>
    <t>2024/25</t>
  </si>
  <si>
    <t>Hole Digger for Charlton</t>
  </si>
  <si>
    <t>Rope Box for Flag Pole</t>
  </si>
  <si>
    <t>Postfix for Soldier</t>
  </si>
  <si>
    <t>Total Available</t>
  </si>
  <si>
    <t>5.43 VAT</t>
  </si>
  <si>
    <t>Amount Transferred from Events Reserve</t>
  </si>
  <si>
    <t>Amount Transferred from School Parking</t>
  </si>
  <si>
    <t>Total Available (17/07/25)</t>
  </si>
  <si>
    <t>Received from School Parking Reserves</t>
  </si>
  <si>
    <t>Weed Killing</t>
  </si>
  <si>
    <t>50.00 VAT</t>
  </si>
  <si>
    <t>Location Map for Trees in Jubilee Garden</t>
  </si>
  <si>
    <t>5.30 VAT</t>
  </si>
  <si>
    <t>Total Available (05/12/25</t>
  </si>
  <si>
    <t>Reserves for 2026/27</t>
  </si>
  <si>
    <t>Total Reserves</t>
  </si>
  <si>
    <t>Signs for The Leys Parking</t>
  </si>
  <si>
    <t>5.96 VAT</t>
  </si>
  <si>
    <t>Reserves for School Parking</t>
  </si>
  <si>
    <t>Transferred to General Maintenance</t>
  </si>
  <si>
    <t>Reserves for Playground Maintenance</t>
  </si>
  <si>
    <t>Total  Available</t>
  </si>
  <si>
    <t>Reserves for Events</t>
  </si>
  <si>
    <t>Expenses for Village Event</t>
  </si>
  <si>
    <t>46.15 VAT not claimed</t>
  </si>
  <si>
    <t>Plus Reimbursement for Food</t>
  </si>
  <si>
    <t xml:space="preserve">Total </t>
  </si>
  <si>
    <t>Reserves for Childrens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</si>
</sst>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.00_-;\ &quot;£&quot;* \(#,##0.00\)_-;_-&quot;£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9" fontId="2" fillId="5" borderId="1" xfId="2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4" fillId="0" borderId="1" xfId="0" applyFont="1" applyBorder="1"/>
    <xf numFmtId="44" fontId="4" fillId="0" borderId="1" xfId="1" applyFont="1" applyBorder="1"/>
    <xf numFmtId="44" fontId="5" fillId="0" borderId="1" xfId="1" applyFont="1" applyFill="1" applyBorder="1"/>
    <xf numFmtId="44" fontId="4" fillId="0" borderId="1" xfId="0" applyNumberFormat="1" applyFont="1" applyBorder="1"/>
    <xf numFmtId="164" fontId="4" fillId="0" borderId="1" xfId="0" applyNumberFormat="1" applyFont="1" applyBorder="1"/>
    <xf numFmtId="44" fontId="5" fillId="0" borderId="1" xfId="0" applyNumberFormat="1" applyFont="1" applyBorder="1"/>
    <xf numFmtId="0" fontId="4" fillId="0" borderId="3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4" fillId="6" borderId="1" xfId="0" applyFont="1" applyFill="1" applyBorder="1"/>
    <xf numFmtId="44" fontId="5" fillId="0" borderId="1" xfId="1" applyFont="1" applyBorder="1"/>
    <xf numFmtId="44" fontId="0" fillId="0" borderId="1" xfId="0" applyNumberFormat="1" applyBorder="1"/>
    <xf numFmtId="44" fontId="7" fillId="0" borderId="1" xfId="0" applyNumberFormat="1" applyFont="1" applyBorder="1"/>
    <xf numFmtId="44" fontId="4" fillId="0" borderId="3" xfId="1" applyFont="1" applyBorder="1"/>
    <xf numFmtId="44" fontId="7" fillId="6" borderId="1" xfId="0" applyNumberFormat="1" applyFont="1" applyFill="1" applyBorder="1"/>
    <xf numFmtId="0" fontId="4" fillId="0" borderId="0" xfId="0" applyFont="1"/>
    <xf numFmtId="0" fontId="7" fillId="2" borderId="1" xfId="0" applyFont="1" applyFill="1" applyBorder="1"/>
    <xf numFmtId="164" fontId="7" fillId="2" borderId="1" xfId="0" applyNumberFormat="1" applyFont="1" applyFill="1" applyBorder="1"/>
    <xf numFmtId="0" fontId="0" fillId="6" borderId="1" xfId="0" applyFill="1" applyBorder="1" applyAlignment="1">
      <alignment horizontal="left" wrapText="1"/>
    </xf>
    <xf numFmtId="164" fontId="7" fillId="6" borderId="1" xfId="0" applyNumberFormat="1" applyFont="1" applyFill="1" applyBorder="1"/>
    <xf numFmtId="44" fontId="4" fillId="2" borderId="1" xfId="1" applyFont="1" applyFill="1" applyBorder="1"/>
    <xf numFmtId="0" fontId="0" fillId="2" borderId="1" xfId="0" applyFill="1" applyBorder="1"/>
    <xf numFmtId="0" fontId="0" fillId="6" borderId="1" xfId="0" applyFill="1" applyBorder="1"/>
    <xf numFmtId="44" fontId="4" fillId="6" borderId="1" xfId="1" applyFont="1" applyFill="1" applyBorder="1"/>
    <xf numFmtId="44" fontId="4" fillId="0" borderId="1" xfId="1" applyFont="1" applyFill="1" applyBorder="1"/>
    <xf numFmtId="44" fontId="4" fillId="0" borderId="4" xfId="1" applyFont="1" applyFill="1" applyBorder="1"/>
    <xf numFmtId="44" fontId="4" fillId="6" borderId="4" xfId="1" applyFont="1" applyFill="1" applyBorder="1"/>
    <xf numFmtId="0" fontId="7" fillId="0" borderId="1" xfId="0" applyFont="1" applyBorder="1"/>
    <xf numFmtId="0" fontId="4" fillId="0" borderId="1" xfId="0" applyFont="1" applyBorder="1" applyAlignment="1">
      <alignment horizontal="left"/>
    </xf>
    <xf numFmtId="3" fontId="0" fillId="0" borderId="1" xfId="0" applyNumberFormat="1" applyBorder="1"/>
    <xf numFmtId="0" fontId="5" fillId="6" borderId="1" xfId="0" applyFont="1" applyFill="1" applyBorder="1" applyAlignment="1">
      <alignment vertical="top" wrapText="1"/>
    </xf>
    <xf numFmtId="2" fontId="4" fillId="0" borderId="1" xfId="0" applyNumberFormat="1" applyFont="1" applyBorder="1"/>
    <xf numFmtId="0" fontId="3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2" borderId="1" xfId="0" applyFont="1" applyFill="1" applyBorder="1"/>
    <xf numFmtId="164" fontId="4" fillId="2" borderId="1" xfId="0" applyNumberFormat="1" applyFont="1" applyFill="1" applyBorder="1"/>
    <xf numFmtId="43" fontId="4" fillId="0" borderId="1" xfId="0" applyNumberFormat="1" applyFont="1" applyBorder="1"/>
    <xf numFmtId="164" fontId="5" fillId="6" borderId="1" xfId="0" applyNumberFormat="1" applyFont="1" applyFill="1" applyBorder="1"/>
    <xf numFmtId="164" fontId="4" fillId="6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7" fillId="2" borderId="0" xfId="0" applyNumberFormat="1" applyFont="1" applyFill="1"/>
    <xf numFmtId="0" fontId="3" fillId="7" borderId="1" xfId="0" applyFont="1" applyFill="1" applyBorder="1"/>
    <xf numFmtId="0" fontId="0" fillId="8" borderId="0" xfId="0" applyFill="1"/>
    <xf numFmtId="164" fontId="7" fillId="8" borderId="1" xfId="0" applyNumberFormat="1" applyFont="1" applyFill="1" applyBorder="1"/>
    <xf numFmtId="0" fontId="5" fillId="0" borderId="0" xfId="0" applyFont="1"/>
    <xf numFmtId="0" fontId="8" fillId="0" borderId="0" xfId="0" applyFont="1"/>
    <xf numFmtId="0" fontId="7" fillId="0" borderId="3" xfId="0" applyFont="1" applyBorder="1"/>
    <xf numFmtId="0" fontId="9" fillId="0" borderId="1" xfId="0" applyFont="1" applyBorder="1"/>
    <xf numFmtId="43" fontId="9" fillId="0" borderId="1" xfId="0" applyNumberFormat="1" applyFont="1" applyBorder="1"/>
    <xf numFmtId="43" fontId="5" fillId="0" borderId="1" xfId="0" applyNumberFormat="1" applyFont="1" applyBorder="1"/>
    <xf numFmtId="0" fontId="4" fillId="0" borderId="5" xfId="0" applyFont="1" applyBorder="1"/>
    <xf numFmtId="0" fontId="2" fillId="0" borderId="1" xfId="0" applyFont="1" applyBorder="1"/>
    <xf numFmtId="0" fontId="0" fillId="0" borderId="6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JaneLandstrom/Dropbox/Singleton%20Parish%20Council%20Files/Finance/24-25/Finance%20Spreadsheet%202024-25.xlsx" TargetMode="External"/><Relationship Id="rId2" Type="http://schemas.openxmlformats.org/officeDocument/2006/relationships/externalLinkPath" Target="file:///C:\Users\JaneLandstrom\Dropbox\Singleton%20Parish%20Council%20Files\Finance\24-25\Finance%20Spreadsheet%202024-25.xlsx" TargetMode="External"/><Relationship Id="rId1" Type="http://schemas.openxmlformats.org/officeDocument/2006/relationships/externalLinkPath" Target="/Users/JaneLandstrom/Dropbox/Singleton%20Parish%20Council%20Files/Finance/24-25/Finance%20Spreadshee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eipts 2024-25"/>
      <sheetName val="Payments 2024-25"/>
      <sheetName val="Budget 2024-25"/>
      <sheetName val="P&amp;L 2024-25"/>
      <sheetName val="Bank Reconcilliation 2024-25"/>
      <sheetName val="Bank Summary 2024-25"/>
    </sheetNames>
    <sheetDataSet>
      <sheetData sheetId="0" refreshError="1"/>
      <sheetData sheetId="1" refreshError="1">
        <row r="98">
          <cell r="J98">
            <v>206.25</v>
          </cell>
        </row>
      </sheetData>
      <sheetData sheetId="2" refreshError="1"/>
      <sheetData sheetId="3" refreshError="1">
        <row r="4">
          <cell r="S4">
            <v>26608</v>
          </cell>
        </row>
        <row r="5">
          <cell r="S5">
            <v>642.80999999999995</v>
          </cell>
        </row>
        <row r="22">
          <cell r="L22">
            <v>500</v>
          </cell>
        </row>
        <row r="23">
          <cell r="M23">
            <v>2000</v>
          </cell>
        </row>
        <row r="24">
          <cell r="N24">
            <v>518</v>
          </cell>
        </row>
        <row r="26">
          <cell r="K26">
            <v>11000</v>
          </cell>
        </row>
        <row r="75">
          <cell r="P75">
            <v>100</v>
          </cell>
        </row>
        <row r="78">
          <cell r="S78">
            <v>105.33</v>
          </cell>
        </row>
        <row r="83">
          <cell r="S83">
            <v>129.89000000000001</v>
          </cell>
        </row>
        <row r="84">
          <cell r="S84">
            <v>35</v>
          </cell>
        </row>
        <row r="85">
          <cell r="S85">
            <v>41.31</v>
          </cell>
        </row>
        <row r="86">
          <cell r="S86">
            <v>360</v>
          </cell>
        </row>
        <row r="88">
          <cell r="S88">
            <v>599.96</v>
          </cell>
        </row>
        <row r="91">
          <cell r="S91">
            <v>163.24</v>
          </cell>
        </row>
        <row r="93">
          <cell r="S93">
            <v>12429.189999999999</v>
          </cell>
        </row>
        <row r="95">
          <cell r="S95">
            <v>405.48</v>
          </cell>
        </row>
        <row r="96">
          <cell r="S96">
            <v>3500</v>
          </cell>
        </row>
        <row r="97">
          <cell r="S97">
            <v>95</v>
          </cell>
        </row>
        <row r="98">
          <cell r="S98">
            <v>4089</v>
          </cell>
        </row>
        <row r="103">
          <cell r="S103">
            <v>68.48</v>
          </cell>
        </row>
        <row r="105">
          <cell r="S105">
            <v>61.97</v>
          </cell>
        </row>
        <row r="107">
          <cell r="S107">
            <v>169.96</v>
          </cell>
        </row>
        <row r="109">
          <cell r="S109">
            <v>90</v>
          </cell>
        </row>
        <row r="111">
          <cell r="S111">
            <v>50</v>
          </cell>
        </row>
        <row r="112">
          <cell r="S112">
            <v>11000</v>
          </cell>
        </row>
        <row r="115">
          <cell r="S115">
            <v>50.66</v>
          </cell>
        </row>
        <row r="116">
          <cell r="S116">
            <v>555</v>
          </cell>
        </row>
        <row r="117">
          <cell r="S117">
            <v>344.4</v>
          </cell>
        </row>
        <row r="119">
          <cell r="S119">
            <v>514.69000000000005</v>
          </cell>
        </row>
        <row r="120">
          <cell r="S120">
            <v>92.34</v>
          </cell>
        </row>
        <row r="121">
          <cell r="S121">
            <v>100</v>
          </cell>
        </row>
        <row r="123">
          <cell r="M123">
            <v>29.99</v>
          </cell>
        </row>
        <row r="134">
          <cell r="O134">
            <v>40</v>
          </cell>
        </row>
        <row r="145">
          <cell r="H145">
            <v>454.16</v>
          </cell>
        </row>
        <row r="146">
          <cell r="S146">
            <v>2015.14</v>
          </cell>
        </row>
        <row r="148">
          <cell r="S148">
            <v>2282.9900000000002</v>
          </cell>
        </row>
        <row r="155">
          <cell r="R155">
            <v>6470.8900000000012</v>
          </cell>
        </row>
        <row r="156">
          <cell r="R156">
            <v>7203.7000000000007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ECF6-21A4-446A-9AE0-702DA38F951E}">
  <dimension ref="A1:J133"/>
  <sheetViews>
    <sheetView tabSelected="1" topLeftCell="A32" workbookViewId="0">
      <selection activeCell="I85" sqref="I85"/>
    </sheetView>
  </sheetViews>
  <sheetFormatPr defaultRowHeight="14.4" x14ac:dyDescent="0.3"/>
  <cols>
    <col min="1" max="1" width="87.88671875" bestFit="1" customWidth="1"/>
    <col min="2" max="2" width="12.33203125" bestFit="1" customWidth="1"/>
    <col min="3" max="3" width="11.21875" bestFit="1" customWidth="1"/>
    <col min="4" max="4" width="21.88671875" bestFit="1" customWidth="1"/>
    <col min="5" max="6" width="11.21875" bestFit="1" customWidth="1"/>
    <col min="7" max="7" width="21.88671875" bestFit="1" customWidth="1"/>
    <col min="8" max="8" width="11.21875" bestFit="1" customWidth="1"/>
    <col min="9" max="9" width="11.5546875" bestFit="1" customWidth="1"/>
    <col min="10" max="10" width="11" bestFit="1" customWidth="1"/>
  </cols>
  <sheetData>
    <row r="1" spans="1:10" ht="41.4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3" t="s">
        <v>8</v>
      </c>
      <c r="J1" s="5" t="s">
        <v>9</v>
      </c>
    </row>
    <row r="2" spans="1:10" x14ac:dyDescent="0.3">
      <c r="A2" s="6" t="s">
        <v>10</v>
      </c>
      <c r="B2" s="7">
        <v>26608</v>
      </c>
      <c r="C2" s="7">
        <f>'[1]P&amp;L 2024-25'!S4</f>
        <v>26608</v>
      </c>
      <c r="D2" s="7">
        <f>'[1]P&amp;L 2024-25'!S4</f>
        <v>26608</v>
      </c>
      <c r="E2" s="8">
        <v>30599</v>
      </c>
      <c r="F2" s="9">
        <v>30599</v>
      </c>
      <c r="G2" s="7">
        <v>30599</v>
      </c>
      <c r="H2" s="9">
        <v>32129</v>
      </c>
      <c r="I2" s="9"/>
      <c r="J2" s="10">
        <f>H2-I2</f>
        <v>32129</v>
      </c>
    </row>
    <row r="3" spans="1:10" x14ac:dyDescent="0.3">
      <c r="A3" s="6" t="s">
        <v>11</v>
      </c>
      <c r="B3" s="7">
        <v>2000</v>
      </c>
      <c r="C3" s="9">
        <f>'[1]P&amp;L 2024-25'!S5</f>
        <v>642.80999999999995</v>
      </c>
      <c r="D3" s="9">
        <f>'[1]P&amp;L 2024-25'!S5</f>
        <v>642.80999999999995</v>
      </c>
      <c r="E3" s="11">
        <v>2272</v>
      </c>
      <c r="F3" s="9">
        <v>2272.16</v>
      </c>
      <c r="G3" s="9">
        <v>2272.16</v>
      </c>
      <c r="H3" s="9">
        <v>1500</v>
      </c>
      <c r="I3" s="9"/>
      <c r="J3" s="10">
        <f>+H3-I3</f>
        <v>1500</v>
      </c>
    </row>
    <row r="4" spans="1:10" x14ac:dyDescent="0.3">
      <c r="A4" s="12" t="s">
        <v>12</v>
      </c>
      <c r="B4" s="13"/>
      <c r="C4" s="13"/>
      <c r="D4" s="13"/>
      <c r="E4" s="13"/>
      <c r="F4" s="6">
        <v>7272.78</v>
      </c>
      <c r="G4" s="6">
        <v>7272.78</v>
      </c>
      <c r="H4" s="13"/>
      <c r="I4" s="9"/>
      <c r="J4" s="13"/>
    </row>
    <row r="5" spans="1:10" x14ac:dyDescent="0.3">
      <c r="A5" s="14" t="s">
        <v>13</v>
      </c>
      <c r="B5" s="13"/>
      <c r="C5" s="13"/>
      <c r="D5" s="13"/>
      <c r="E5" s="13"/>
      <c r="F5" s="13"/>
      <c r="G5" s="13"/>
      <c r="H5" s="13"/>
      <c r="I5" s="6"/>
      <c r="J5" s="13"/>
    </row>
    <row r="6" spans="1:10" x14ac:dyDescent="0.3">
      <c r="A6" s="15" t="s">
        <v>14</v>
      </c>
      <c r="B6" s="13"/>
      <c r="C6" s="16">
        <f>'[1]P&amp;L 2024-25'!L22</f>
        <v>500</v>
      </c>
      <c r="D6" s="16">
        <v>500</v>
      </c>
      <c r="E6" s="13"/>
      <c r="F6" s="13"/>
      <c r="G6" s="16"/>
      <c r="H6" s="13"/>
      <c r="I6" s="6"/>
      <c r="J6" s="13"/>
    </row>
    <row r="7" spans="1:10" x14ac:dyDescent="0.3">
      <c r="A7" s="15" t="s">
        <v>15</v>
      </c>
      <c r="B7" s="13"/>
      <c r="C7" s="16">
        <f>'[1]P&amp;L 2024-25'!M23</f>
        <v>2000</v>
      </c>
      <c r="D7" s="16">
        <v>2000</v>
      </c>
      <c r="E7" s="13"/>
      <c r="F7" s="13"/>
      <c r="G7" s="16"/>
      <c r="H7" s="13"/>
      <c r="I7" s="6"/>
      <c r="J7" s="13"/>
    </row>
    <row r="8" spans="1:10" x14ac:dyDescent="0.3">
      <c r="A8" s="6" t="s">
        <v>16</v>
      </c>
      <c r="B8" s="13"/>
      <c r="C8" s="16">
        <f>'[1]P&amp;L 2024-25'!N24</f>
        <v>518</v>
      </c>
      <c r="D8" s="16">
        <v>518</v>
      </c>
      <c r="E8" s="13"/>
      <c r="F8" s="13"/>
      <c r="G8" s="16"/>
      <c r="H8" s="13"/>
      <c r="I8" s="6"/>
      <c r="J8" s="13"/>
    </row>
    <row r="9" spans="1:10" x14ac:dyDescent="0.3">
      <c r="A9" s="6" t="s">
        <v>17</v>
      </c>
      <c r="B9" s="13"/>
      <c r="C9" s="16"/>
      <c r="D9" s="16"/>
      <c r="E9" s="13"/>
      <c r="F9" s="17">
        <v>247.5</v>
      </c>
      <c r="G9" s="16">
        <v>247.5</v>
      </c>
      <c r="H9" s="13"/>
      <c r="I9" s="9"/>
      <c r="J9" s="13"/>
    </row>
    <row r="10" spans="1:10" x14ac:dyDescent="0.3">
      <c r="A10" s="6"/>
      <c r="B10" s="18"/>
      <c r="C10" s="18">
        <f>SUM(C6:C8)</f>
        <v>3018</v>
      </c>
      <c r="D10" s="18">
        <f>SUM(D6:D8)</f>
        <v>3018</v>
      </c>
      <c r="E10" s="13"/>
      <c r="F10" s="18">
        <v>247.5</v>
      </c>
      <c r="G10" s="18">
        <v>247.5</v>
      </c>
      <c r="H10" s="13"/>
      <c r="I10" s="18"/>
      <c r="J10" s="13"/>
    </row>
    <row r="11" spans="1:10" x14ac:dyDescent="0.3">
      <c r="A11" s="14" t="s">
        <v>18</v>
      </c>
      <c r="B11" s="13"/>
      <c r="C11" s="13"/>
      <c r="D11" s="13"/>
      <c r="E11" s="13"/>
      <c r="F11" s="13"/>
      <c r="G11" s="13"/>
      <c r="H11" s="13"/>
      <c r="I11" s="6"/>
      <c r="J11" s="13"/>
    </row>
    <row r="12" spans="1:10" x14ac:dyDescent="0.3">
      <c r="A12" s="6" t="s">
        <v>19</v>
      </c>
      <c r="B12" s="19"/>
      <c r="C12" s="16">
        <f>'[1]P&amp;L 2024-25'!K26</f>
        <v>11000</v>
      </c>
      <c r="D12" s="16">
        <v>11000</v>
      </c>
      <c r="E12" s="13"/>
      <c r="F12" s="13"/>
      <c r="G12" s="16"/>
      <c r="H12" s="13"/>
      <c r="I12" s="6"/>
      <c r="J12" s="13"/>
    </row>
    <row r="13" spans="1:10" x14ac:dyDescent="0.3">
      <c r="A13" s="15" t="s">
        <v>20</v>
      </c>
      <c r="B13" s="20"/>
      <c r="C13" s="19">
        <f>'[1]P&amp;L 2024-25'!P75</f>
        <v>100</v>
      </c>
      <c r="D13" s="19">
        <v>100</v>
      </c>
      <c r="E13" s="13"/>
      <c r="G13" s="19"/>
      <c r="H13" s="13"/>
      <c r="I13" s="21"/>
      <c r="J13" s="13"/>
    </row>
    <row r="14" spans="1:10" x14ac:dyDescent="0.3">
      <c r="A14" s="15" t="s">
        <v>21</v>
      </c>
      <c r="B14" s="20"/>
      <c r="C14" s="19"/>
      <c r="D14" s="19"/>
      <c r="E14" s="13"/>
      <c r="F14" s="19">
        <v>62</v>
      </c>
      <c r="G14" s="19">
        <v>62</v>
      </c>
      <c r="H14" s="13"/>
      <c r="I14" s="19"/>
      <c r="J14" s="13"/>
    </row>
    <row r="15" spans="1:10" x14ac:dyDescent="0.3">
      <c r="A15" s="15" t="s">
        <v>22</v>
      </c>
      <c r="B15" s="20"/>
      <c r="C15" s="19"/>
      <c r="D15" s="19"/>
      <c r="E15" s="13"/>
      <c r="F15" s="19">
        <v>46.94</v>
      </c>
      <c r="G15" s="19">
        <v>46.94</v>
      </c>
      <c r="H15" s="13"/>
      <c r="I15" s="19"/>
      <c r="J15" s="13"/>
    </row>
    <row r="16" spans="1:10" x14ac:dyDescent="0.3">
      <c r="A16" s="15" t="s">
        <v>23</v>
      </c>
      <c r="B16" s="20"/>
      <c r="C16" s="19"/>
      <c r="D16" s="19"/>
      <c r="E16" s="13"/>
      <c r="F16" s="19">
        <v>6</v>
      </c>
      <c r="G16" s="19">
        <v>6</v>
      </c>
      <c r="H16" s="13"/>
      <c r="I16" s="19"/>
      <c r="J16" s="13"/>
    </row>
    <row r="17" spans="1:10" x14ac:dyDescent="0.3">
      <c r="A17" s="15" t="s">
        <v>24</v>
      </c>
      <c r="B17" s="13"/>
      <c r="C17" s="13"/>
      <c r="D17" s="13"/>
      <c r="E17" s="13"/>
      <c r="F17" s="9">
        <v>579</v>
      </c>
      <c r="G17" s="9">
        <v>579</v>
      </c>
      <c r="H17" s="13"/>
      <c r="I17" s="19"/>
      <c r="J17" s="13"/>
    </row>
    <row r="18" spans="1:10" x14ac:dyDescent="0.3">
      <c r="A18" s="15" t="s">
        <v>25</v>
      </c>
      <c r="B18" s="13"/>
      <c r="C18" s="13"/>
      <c r="D18" s="13"/>
      <c r="E18" s="13"/>
      <c r="F18" s="9">
        <v>1156.8699999999999</v>
      </c>
      <c r="G18" s="9">
        <v>1156.8699999999999</v>
      </c>
      <c r="H18" s="13"/>
      <c r="I18" s="19"/>
      <c r="J18" s="13"/>
    </row>
    <row r="19" spans="1:10" x14ac:dyDescent="0.3">
      <c r="A19" s="15"/>
      <c r="B19" s="13"/>
      <c r="C19" s="13"/>
      <c r="D19" s="13"/>
      <c r="E19" s="13"/>
      <c r="F19" s="9">
        <v>1850.81</v>
      </c>
      <c r="G19" s="9">
        <v>1850.81</v>
      </c>
      <c r="H19" s="13"/>
      <c r="I19" s="18"/>
      <c r="J19" s="13"/>
    </row>
    <row r="20" spans="1:10" x14ac:dyDescent="0.3">
      <c r="A20" s="22" t="s">
        <v>26</v>
      </c>
      <c r="B20" s="23">
        <f>SUM(B2+B3)</f>
        <v>28608</v>
      </c>
      <c r="C20" s="23">
        <f>SUM(C2+C3+C10+C12+C13)</f>
        <v>41368.81</v>
      </c>
      <c r="D20" s="23">
        <f>SUM(D2+D3+D10+D12+D13)</f>
        <v>41368.81</v>
      </c>
      <c r="E20" s="23">
        <f>SUM(E2+E3)</f>
        <v>32871</v>
      </c>
      <c r="F20" s="23">
        <f>SUM(F2+F3+F4+F10+F19)</f>
        <v>42242.25</v>
      </c>
      <c r="G20" s="23">
        <f>SUM(G2+G3+G4+G10+G19)</f>
        <v>42242.25</v>
      </c>
      <c r="H20" s="23">
        <f>SUM(H2+H3)</f>
        <v>33629</v>
      </c>
      <c r="I20" s="23">
        <f>SUM(I2+I3+I4)</f>
        <v>0</v>
      </c>
      <c r="J20" s="13"/>
    </row>
    <row r="21" spans="1:10" x14ac:dyDescent="0.3">
      <c r="A21" s="6" t="s">
        <v>27</v>
      </c>
      <c r="B21" s="24"/>
      <c r="C21" s="13">
        <f>'[1]P&amp;L 2024-25'!S78</f>
        <v>105.33</v>
      </c>
      <c r="D21" s="13">
        <v>105.33</v>
      </c>
      <c r="E21" s="13"/>
      <c r="F21" s="6">
        <v>81.14</v>
      </c>
      <c r="G21" s="6">
        <v>81.14</v>
      </c>
      <c r="H21" s="13"/>
      <c r="I21" s="13"/>
      <c r="J21" s="13"/>
    </row>
    <row r="22" spans="1:10" x14ac:dyDescent="0.3">
      <c r="B22" s="13"/>
      <c r="C22" s="25">
        <f>SUM(C20+C21)</f>
        <v>41474.14</v>
      </c>
      <c r="D22" s="25">
        <f>SUM(D20+D21)</f>
        <v>41474.14</v>
      </c>
      <c r="E22" s="25">
        <f>SUM(E20+E21)</f>
        <v>32871</v>
      </c>
      <c r="F22" s="25">
        <f>SUM(F20+F21)</f>
        <v>42323.39</v>
      </c>
      <c r="G22" s="25">
        <f>SUM(G20+G21)</f>
        <v>42323.39</v>
      </c>
      <c r="H22" s="13"/>
      <c r="I22" s="25">
        <f>SUM(I20+I21)</f>
        <v>0</v>
      </c>
      <c r="J22" s="13"/>
    </row>
    <row r="23" spans="1:10" x14ac:dyDescent="0.3">
      <c r="A23" s="1" t="s">
        <v>28</v>
      </c>
      <c r="B23" s="26"/>
      <c r="C23" s="27"/>
      <c r="D23" s="27"/>
      <c r="E23" s="27"/>
      <c r="F23" s="27"/>
      <c r="G23" s="27"/>
      <c r="H23" s="27"/>
      <c r="I23" s="27"/>
      <c r="J23" s="28"/>
    </row>
    <row r="24" spans="1:10" x14ac:dyDescent="0.3">
      <c r="A24" s="14" t="s">
        <v>29</v>
      </c>
    </row>
    <row r="25" spans="1:10" x14ac:dyDescent="0.3">
      <c r="A25" s="6" t="s">
        <v>30</v>
      </c>
      <c r="B25" s="7">
        <v>180</v>
      </c>
      <c r="C25" s="13">
        <f>'[1]P&amp;L 2024-25'!S83</f>
        <v>129.89000000000001</v>
      </c>
      <c r="D25" s="13">
        <v>129.88999999999999</v>
      </c>
      <c r="E25" s="29">
        <v>181</v>
      </c>
      <c r="F25" s="6">
        <v>1111.54</v>
      </c>
      <c r="G25" s="9">
        <v>1111.54</v>
      </c>
      <c r="H25" s="29">
        <v>227</v>
      </c>
      <c r="I25" s="13"/>
      <c r="J25" s="10">
        <f t="shared" ref="J25:J30" si="0">+H25-I25</f>
        <v>227</v>
      </c>
    </row>
    <row r="26" spans="1:10" x14ac:dyDescent="0.3">
      <c r="A26" s="6" t="s">
        <v>31</v>
      </c>
      <c r="B26" s="7">
        <v>37</v>
      </c>
      <c r="C26" s="30">
        <f>'[1]P&amp;L 2024-25'!S84</f>
        <v>35</v>
      </c>
      <c r="D26" s="30">
        <v>35</v>
      </c>
      <c r="E26" s="29">
        <v>37</v>
      </c>
      <c r="F26" s="30">
        <v>47</v>
      </c>
      <c r="G26" s="30">
        <v>47</v>
      </c>
      <c r="H26" s="29">
        <v>50</v>
      </c>
      <c r="I26" s="29"/>
      <c r="J26" s="10">
        <f t="shared" si="0"/>
        <v>50</v>
      </c>
    </row>
    <row r="27" spans="1:10" x14ac:dyDescent="0.3">
      <c r="A27" s="6" t="s">
        <v>32</v>
      </c>
      <c r="B27" s="30">
        <v>150</v>
      </c>
      <c r="C27" s="30">
        <f>'[1]P&amp;L 2024-25'!S85</f>
        <v>41.31</v>
      </c>
      <c r="D27" s="30">
        <v>41.31</v>
      </c>
      <c r="E27" s="29">
        <v>50</v>
      </c>
      <c r="F27" s="30">
        <v>60.430000000000007</v>
      </c>
      <c r="G27" s="30">
        <v>60.430000000000007</v>
      </c>
      <c r="H27" s="29">
        <v>48</v>
      </c>
      <c r="I27" s="29"/>
      <c r="J27" s="10">
        <f t="shared" si="0"/>
        <v>48</v>
      </c>
    </row>
    <row r="28" spans="1:10" x14ac:dyDescent="0.3">
      <c r="A28" s="6" t="s">
        <v>33</v>
      </c>
      <c r="B28" s="30">
        <v>360</v>
      </c>
      <c r="C28" s="30">
        <f>'[1]P&amp;L 2024-25'!S86</f>
        <v>360</v>
      </c>
      <c r="D28" s="30">
        <v>360</v>
      </c>
      <c r="E28" s="29">
        <v>360</v>
      </c>
      <c r="F28" s="30">
        <v>360</v>
      </c>
      <c r="G28" s="30">
        <v>360</v>
      </c>
      <c r="H28" s="29">
        <v>360</v>
      </c>
      <c r="I28" s="29"/>
      <c r="J28" s="10">
        <f t="shared" si="0"/>
        <v>360</v>
      </c>
    </row>
    <row r="29" spans="1:10" x14ac:dyDescent="0.3">
      <c r="A29" s="6" t="s">
        <v>34</v>
      </c>
      <c r="B29" s="7">
        <v>26</v>
      </c>
      <c r="C29" s="30">
        <f>'[1]P&amp;L 2024-25'!S88</f>
        <v>599.96</v>
      </c>
      <c r="D29" s="30">
        <v>599.96</v>
      </c>
      <c r="E29" s="29">
        <v>200</v>
      </c>
      <c r="F29" s="30">
        <v>245.99</v>
      </c>
      <c r="G29" s="30">
        <v>245.99</v>
      </c>
      <c r="H29" s="29">
        <v>190</v>
      </c>
      <c r="I29" s="29"/>
      <c r="J29" s="10">
        <f t="shared" si="0"/>
        <v>190</v>
      </c>
    </row>
    <row r="30" spans="1:10" x14ac:dyDescent="0.3">
      <c r="A30" s="6" t="s">
        <v>35</v>
      </c>
      <c r="B30" s="30">
        <v>200</v>
      </c>
      <c r="C30" s="31">
        <f>'[1]P&amp;L 2024-25'!S91</f>
        <v>163.24</v>
      </c>
      <c r="D30" s="31">
        <v>163.24</v>
      </c>
      <c r="E30" s="32">
        <v>145</v>
      </c>
      <c r="F30" s="31">
        <v>133.62999999999997</v>
      </c>
      <c r="G30" s="31">
        <v>133.62999999999997</v>
      </c>
      <c r="H30" s="32">
        <v>150</v>
      </c>
      <c r="I30" s="32"/>
      <c r="J30" s="10">
        <f t="shared" si="0"/>
        <v>150</v>
      </c>
    </row>
    <row r="31" spans="1:10" x14ac:dyDescent="0.3">
      <c r="A31" s="6" t="s">
        <v>36</v>
      </c>
      <c r="B31" s="30"/>
      <c r="C31" s="13"/>
      <c r="D31" s="13"/>
      <c r="E31" s="20"/>
      <c r="F31" s="13"/>
      <c r="G31" s="13"/>
      <c r="H31" s="20"/>
      <c r="I31" s="13"/>
      <c r="J31" s="13"/>
    </row>
    <row r="32" spans="1:10" x14ac:dyDescent="0.3">
      <c r="A32" s="33" t="s">
        <v>37</v>
      </c>
      <c r="B32" s="18">
        <f>SUM(B25:B31)</f>
        <v>953</v>
      </c>
      <c r="C32" s="18">
        <f>SUM(C25:C31)</f>
        <v>1329.4</v>
      </c>
      <c r="D32" s="18">
        <f>SUM(D25:D31)</f>
        <v>1329.4</v>
      </c>
      <c r="E32" s="18">
        <f>SUM(E25:E30)</f>
        <v>973</v>
      </c>
      <c r="F32" s="18">
        <f>SUM(F25:F31)</f>
        <v>1958.59</v>
      </c>
      <c r="G32" s="18">
        <v>1958.59</v>
      </c>
      <c r="H32" s="18">
        <f>SUM(H25:H30)</f>
        <v>1025</v>
      </c>
      <c r="I32" s="18">
        <f>SUM(I25:I31)</f>
        <v>0</v>
      </c>
      <c r="J32" s="13"/>
    </row>
    <row r="33" spans="1:10" x14ac:dyDescent="0.3">
      <c r="A33" s="14" t="s">
        <v>38</v>
      </c>
      <c r="B33" s="7"/>
      <c r="C33" s="13"/>
      <c r="D33" s="13"/>
      <c r="E33" s="13"/>
      <c r="F33" s="13"/>
      <c r="G33" s="13"/>
      <c r="H33" s="13"/>
      <c r="I33" s="13"/>
      <c r="J33" s="13"/>
    </row>
    <row r="34" spans="1:10" x14ac:dyDescent="0.3">
      <c r="A34" s="34" t="s">
        <v>39</v>
      </c>
      <c r="B34" s="31">
        <v>13250</v>
      </c>
      <c r="C34" s="31">
        <f>'[1]P&amp;L 2024-25'!S93</f>
        <v>12429.189999999999</v>
      </c>
      <c r="D34" s="10">
        <v>12429.19</v>
      </c>
      <c r="E34" s="35">
        <v>13000</v>
      </c>
      <c r="F34" s="10">
        <v>13474.72</v>
      </c>
      <c r="G34" s="10">
        <v>13474.72</v>
      </c>
      <c r="H34" s="9">
        <v>16000</v>
      </c>
      <c r="I34" s="29"/>
      <c r="J34" s="10">
        <f>+H34-I34</f>
        <v>16000</v>
      </c>
    </row>
    <row r="35" spans="1:10" x14ac:dyDescent="0.3">
      <c r="A35" s="14" t="s">
        <v>40</v>
      </c>
      <c r="B35" s="7"/>
      <c r="C35" s="13"/>
      <c r="D35" s="13"/>
      <c r="E35" s="13"/>
      <c r="F35" s="13"/>
      <c r="G35" s="13"/>
      <c r="H35" s="13"/>
      <c r="I35" s="13"/>
      <c r="J35" s="13"/>
    </row>
    <row r="36" spans="1:10" x14ac:dyDescent="0.3">
      <c r="A36" s="6" t="s">
        <v>41</v>
      </c>
      <c r="B36" s="30">
        <v>272</v>
      </c>
      <c r="C36" s="30">
        <f>'[1]P&amp;L 2024-25'!S95</f>
        <v>405.48</v>
      </c>
      <c r="D36" s="10">
        <v>405.48</v>
      </c>
      <c r="E36" s="29">
        <v>300</v>
      </c>
      <c r="F36" s="10">
        <v>776.78</v>
      </c>
      <c r="G36" s="10">
        <v>776.78</v>
      </c>
      <c r="H36" s="29">
        <v>300</v>
      </c>
      <c r="I36" s="29"/>
      <c r="J36" s="10">
        <f>+H36-I36</f>
        <v>300</v>
      </c>
    </row>
    <row r="37" spans="1:10" x14ac:dyDescent="0.3">
      <c r="A37" s="6" t="s">
        <v>42</v>
      </c>
      <c r="B37" s="30">
        <v>3500</v>
      </c>
      <c r="C37" s="30">
        <f>'[1]P&amp;L 2024-25'!S96</f>
        <v>3500</v>
      </c>
      <c r="D37" s="10">
        <v>3500</v>
      </c>
      <c r="E37" s="29">
        <v>3500</v>
      </c>
      <c r="F37" s="10">
        <v>3500</v>
      </c>
      <c r="G37" s="10">
        <v>3500</v>
      </c>
      <c r="H37" s="29">
        <v>3500</v>
      </c>
      <c r="I37" s="29"/>
      <c r="J37" s="10">
        <f>+H37-I37</f>
        <v>3500</v>
      </c>
    </row>
    <row r="38" spans="1:10" x14ac:dyDescent="0.3">
      <c r="A38" s="36" t="s">
        <v>43</v>
      </c>
      <c r="B38" s="30">
        <v>95</v>
      </c>
      <c r="C38" s="30">
        <f>'[1]P&amp;L 2024-25'!S97</f>
        <v>95</v>
      </c>
      <c r="D38" s="10">
        <v>95</v>
      </c>
      <c r="E38" s="29">
        <v>105</v>
      </c>
      <c r="F38" s="10">
        <v>98</v>
      </c>
      <c r="G38" s="10">
        <v>98</v>
      </c>
      <c r="H38" s="29">
        <v>102</v>
      </c>
      <c r="I38" s="29"/>
      <c r="J38" s="10">
        <f>+H38-I38</f>
        <v>102</v>
      </c>
    </row>
    <row r="39" spans="1:10" x14ac:dyDescent="0.3">
      <c r="A39" s="6" t="s">
        <v>44</v>
      </c>
      <c r="B39" s="30">
        <v>2000</v>
      </c>
      <c r="C39" s="30">
        <f>'[1]P&amp;L 2024-25'!S98</f>
        <v>4089</v>
      </c>
      <c r="D39" s="10">
        <v>4089</v>
      </c>
      <c r="E39" s="29">
        <v>2000</v>
      </c>
      <c r="F39" s="10">
        <v>80</v>
      </c>
      <c r="G39" s="10">
        <v>80</v>
      </c>
      <c r="H39" s="29">
        <v>2000</v>
      </c>
      <c r="I39" s="29"/>
      <c r="J39" s="10">
        <f>+H39-I39</f>
        <v>2000</v>
      </c>
    </row>
    <row r="40" spans="1:10" x14ac:dyDescent="0.3">
      <c r="A40" s="15" t="s">
        <v>45</v>
      </c>
      <c r="B40" s="30">
        <v>45</v>
      </c>
      <c r="C40" s="13">
        <f>'[1]P&amp;L 2024-25'!S103</f>
        <v>68.48</v>
      </c>
      <c r="D40" s="10">
        <v>68.48</v>
      </c>
      <c r="E40" s="29">
        <v>95</v>
      </c>
      <c r="F40" s="10"/>
      <c r="G40" s="10"/>
      <c r="H40" s="29"/>
      <c r="I40" s="13"/>
      <c r="J40" s="10"/>
    </row>
    <row r="41" spans="1:10" x14ac:dyDescent="0.3">
      <c r="A41" s="6" t="s">
        <v>46</v>
      </c>
      <c r="B41" s="30">
        <v>500</v>
      </c>
      <c r="C41" s="30">
        <f>'[1]P&amp;L 2024-25'!S105</f>
        <v>61.97</v>
      </c>
      <c r="D41" s="10">
        <v>61.97</v>
      </c>
      <c r="E41" s="29">
        <v>500</v>
      </c>
      <c r="F41" s="10">
        <v>392.03</v>
      </c>
      <c r="G41" s="10">
        <v>392.03</v>
      </c>
      <c r="H41" s="29">
        <v>500</v>
      </c>
      <c r="I41" s="29"/>
      <c r="J41" s="10">
        <f>+H41-I41</f>
        <v>500</v>
      </c>
    </row>
    <row r="42" spans="1:10" x14ac:dyDescent="0.3">
      <c r="A42" s="33" t="s">
        <v>47</v>
      </c>
      <c r="B42" s="18">
        <f t="shared" ref="B42:E42" si="1">SUM(B36:B41)</f>
        <v>6412</v>
      </c>
      <c r="C42" s="18">
        <f t="shared" si="1"/>
        <v>8219.9299999999985</v>
      </c>
      <c r="D42" s="18">
        <f t="shared" si="1"/>
        <v>8219.9299999999985</v>
      </c>
      <c r="E42" s="18">
        <f t="shared" si="1"/>
        <v>6500</v>
      </c>
      <c r="F42" s="18">
        <v>4846.8099999999995</v>
      </c>
      <c r="G42" s="18">
        <v>4846.8099999999995</v>
      </c>
      <c r="H42" s="18">
        <f t="shared" ref="H42:I42" si="2">SUM(H36:H41)</f>
        <v>6402</v>
      </c>
      <c r="I42" s="18">
        <f t="shared" si="2"/>
        <v>0</v>
      </c>
      <c r="J42" s="13"/>
    </row>
    <row r="43" spans="1:10" x14ac:dyDescent="0.3">
      <c r="A43" s="14" t="s">
        <v>48</v>
      </c>
      <c r="B43" s="13"/>
      <c r="C43" s="13"/>
      <c r="D43" s="13"/>
      <c r="E43" s="13"/>
      <c r="F43" s="13"/>
      <c r="G43" s="13"/>
      <c r="H43" s="13"/>
      <c r="I43" s="13"/>
      <c r="J43" s="13"/>
    </row>
    <row r="44" spans="1:10" x14ac:dyDescent="0.3">
      <c r="A44" s="6" t="s">
        <v>49</v>
      </c>
      <c r="B44" s="30">
        <v>170</v>
      </c>
      <c r="C44" s="30">
        <f>'[1]P&amp;L 2024-25'!S107</f>
        <v>169.96</v>
      </c>
      <c r="D44" s="10">
        <v>169.96</v>
      </c>
      <c r="E44" s="29">
        <v>180</v>
      </c>
      <c r="F44" s="10">
        <v>172.47</v>
      </c>
      <c r="G44" s="10">
        <v>172.47</v>
      </c>
      <c r="H44" s="29">
        <v>180</v>
      </c>
      <c r="I44" s="9"/>
      <c r="J44" s="10">
        <f>+H44-I44</f>
        <v>180</v>
      </c>
    </row>
    <row r="45" spans="1:10" x14ac:dyDescent="0.3">
      <c r="A45" s="14" t="s">
        <v>50</v>
      </c>
      <c r="B45" s="13"/>
      <c r="C45" s="13"/>
      <c r="D45" s="13"/>
      <c r="E45" s="28"/>
      <c r="F45" s="13"/>
      <c r="G45" s="13"/>
      <c r="H45" s="28"/>
      <c r="I45" s="13"/>
      <c r="J45" s="13"/>
    </row>
    <row r="46" spans="1:10" x14ac:dyDescent="0.3">
      <c r="A46" s="6" t="s">
        <v>51</v>
      </c>
      <c r="B46" s="30">
        <v>170</v>
      </c>
      <c r="C46" s="30">
        <f>'[1]P&amp;L 2024-25'!S109</f>
        <v>90</v>
      </c>
      <c r="D46" s="10">
        <v>90</v>
      </c>
      <c r="E46" s="29">
        <v>100</v>
      </c>
      <c r="F46" s="10">
        <v>40</v>
      </c>
      <c r="G46" s="10">
        <v>40</v>
      </c>
      <c r="H46" s="29">
        <v>120</v>
      </c>
      <c r="I46" s="29"/>
      <c r="J46" s="10">
        <f>+H46-I46</f>
        <v>120</v>
      </c>
    </row>
    <row r="47" spans="1:10" x14ac:dyDescent="0.3">
      <c r="B47" s="37"/>
      <c r="C47" s="13"/>
      <c r="D47" s="13"/>
      <c r="E47" s="28"/>
      <c r="F47" s="13"/>
      <c r="G47" s="13"/>
      <c r="H47" s="28"/>
      <c r="I47" s="13"/>
      <c r="J47" s="13"/>
    </row>
    <row r="48" spans="1:10" ht="41.4" x14ac:dyDescent="0.3">
      <c r="A48" s="1" t="s">
        <v>52</v>
      </c>
      <c r="B48" s="2" t="s">
        <v>1</v>
      </c>
      <c r="C48" s="38" t="s">
        <v>2</v>
      </c>
      <c r="D48" s="4" t="s">
        <v>3</v>
      </c>
      <c r="E48" s="2" t="s">
        <v>4</v>
      </c>
      <c r="F48" s="3" t="s">
        <v>5</v>
      </c>
      <c r="G48" s="4" t="s">
        <v>6</v>
      </c>
      <c r="H48" s="2" t="s">
        <v>7</v>
      </c>
      <c r="I48" s="3" t="s">
        <v>8</v>
      </c>
      <c r="J48" s="5" t="s">
        <v>9</v>
      </c>
    </row>
    <row r="49" spans="1:10" x14ac:dyDescent="0.3">
      <c r="A49" s="14" t="s">
        <v>13</v>
      </c>
      <c r="B49" s="2"/>
      <c r="C49" s="38"/>
      <c r="D49" s="4"/>
      <c r="E49" s="2"/>
      <c r="F49" s="3"/>
      <c r="G49" s="4"/>
      <c r="H49" s="2"/>
      <c r="I49" s="3"/>
      <c r="J49" s="5"/>
    </row>
    <row r="50" spans="1:10" x14ac:dyDescent="0.3">
      <c r="A50" s="6" t="s">
        <v>53</v>
      </c>
      <c r="B50" s="30">
        <v>50</v>
      </c>
      <c r="C50" s="30">
        <f>'[1]P&amp;L 2024-25'!S111</f>
        <v>50</v>
      </c>
      <c r="D50" s="10">
        <v>50</v>
      </c>
      <c r="E50" s="29">
        <v>50</v>
      </c>
      <c r="F50" s="10">
        <v>50</v>
      </c>
      <c r="G50" s="10">
        <v>50</v>
      </c>
      <c r="H50" s="29">
        <v>50</v>
      </c>
      <c r="I50" s="29"/>
      <c r="J50" s="10">
        <f>+H50-I50</f>
        <v>50</v>
      </c>
    </row>
    <row r="51" spans="1:10" x14ac:dyDescent="0.3">
      <c r="A51" s="6" t="s">
        <v>19</v>
      </c>
      <c r="B51" s="24"/>
      <c r="C51" s="30">
        <f>'[1]P&amp;L 2024-25'!S112</f>
        <v>11000</v>
      </c>
      <c r="D51" s="10">
        <v>11000</v>
      </c>
      <c r="E51" s="13"/>
      <c r="F51" s="13"/>
      <c r="G51" s="10"/>
      <c r="H51" s="13"/>
      <c r="I51" s="13"/>
      <c r="J51" s="13"/>
    </row>
    <row r="52" spans="1:10" x14ac:dyDescent="0.3">
      <c r="A52" s="33" t="s">
        <v>54</v>
      </c>
      <c r="B52" s="18">
        <f t="shared" ref="B52:E52" si="3">SUM(B50:B51)</f>
        <v>50</v>
      </c>
      <c r="C52" s="18">
        <f t="shared" si="3"/>
        <v>11050</v>
      </c>
      <c r="D52" s="18">
        <f t="shared" si="3"/>
        <v>11050</v>
      </c>
      <c r="E52" s="18">
        <f t="shared" si="3"/>
        <v>50</v>
      </c>
      <c r="F52" s="18">
        <v>50</v>
      </c>
      <c r="G52" s="18">
        <v>50</v>
      </c>
      <c r="H52" s="18">
        <f t="shared" ref="H52:I52" si="4">SUM(H50:H51)</f>
        <v>50</v>
      </c>
      <c r="I52" s="18"/>
      <c r="J52" s="13"/>
    </row>
    <row r="53" spans="1:10" x14ac:dyDescent="0.3">
      <c r="A53" s="14" t="s">
        <v>18</v>
      </c>
      <c r="C53" s="13"/>
      <c r="D53" s="13"/>
      <c r="E53" s="13"/>
      <c r="F53" s="13"/>
      <c r="G53" s="13"/>
      <c r="H53" s="13"/>
      <c r="I53" s="13"/>
      <c r="J53" s="13"/>
    </row>
    <row r="54" spans="1:10" x14ac:dyDescent="0.3">
      <c r="A54" s="6" t="s">
        <v>55</v>
      </c>
      <c r="B54" s="30">
        <v>120</v>
      </c>
      <c r="C54" s="30">
        <f>'[1]P&amp;L 2024-25'!S115</f>
        <v>50.66</v>
      </c>
      <c r="D54" s="10">
        <v>50.66</v>
      </c>
      <c r="E54" s="29">
        <v>65</v>
      </c>
      <c r="F54" s="10">
        <v>88.11</v>
      </c>
      <c r="G54" s="10">
        <v>88.11</v>
      </c>
      <c r="H54" s="29">
        <v>70</v>
      </c>
      <c r="I54" s="9"/>
      <c r="J54" s="10">
        <f t="shared" ref="J54:J61" si="5">+H54-I54</f>
        <v>70</v>
      </c>
    </row>
    <row r="55" spans="1:10" x14ac:dyDescent="0.3">
      <c r="A55" s="6" t="s">
        <v>56</v>
      </c>
      <c r="B55" s="30">
        <v>500</v>
      </c>
      <c r="C55" s="30">
        <f>'[1]P&amp;L 2024-25'!S116</f>
        <v>555</v>
      </c>
      <c r="D55" s="10">
        <v>555</v>
      </c>
      <c r="E55" s="29">
        <v>575</v>
      </c>
      <c r="F55" s="10">
        <v>460</v>
      </c>
      <c r="G55" s="10">
        <v>460</v>
      </c>
      <c r="H55" s="29">
        <v>500</v>
      </c>
      <c r="I55" s="9"/>
      <c r="J55" s="10">
        <f t="shared" si="5"/>
        <v>500</v>
      </c>
    </row>
    <row r="56" spans="1:10" x14ac:dyDescent="0.3">
      <c r="A56" s="6" t="s">
        <v>57</v>
      </c>
      <c r="B56" s="30">
        <v>120</v>
      </c>
      <c r="C56" s="30">
        <f>'[1]P&amp;L 2024-25'!S117</f>
        <v>344.4</v>
      </c>
      <c r="D56" s="10">
        <v>344.4</v>
      </c>
      <c r="E56" s="29">
        <v>400</v>
      </c>
      <c r="F56" s="10">
        <v>435.95</v>
      </c>
      <c r="G56" s="10">
        <v>435.95</v>
      </c>
      <c r="H56" s="29">
        <v>150</v>
      </c>
      <c r="I56" s="9"/>
      <c r="J56" s="10">
        <f t="shared" si="5"/>
        <v>150</v>
      </c>
    </row>
    <row r="57" spans="1:10" x14ac:dyDescent="0.3">
      <c r="A57" s="6" t="s">
        <v>58</v>
      </c>
      <c r="B57" s="30">
        <v>520</v>
      </c>
      <c r="C57" s="13">
        <f>'[1]P&amp;L 2024-25'!S119</f>
        <v>514.69000000000005</v>
      </c>
      <c r="D57" s="10">
        <v>514.69000000000005</v>
      </c>
      <c r="E57" s="29">
        <v>530</v>
      </c>
      <c r="F57" s="10">
        <v>785.54</v>
      </c>
      <c r="G57" s="10">
        <v>785.54</v>
      </c>
      <c r="H57" s="29">
        <v>820</v>
      </c>
      <c r="I57" s="6"/>
      <c r="J57" s="10">
        <f t="shared" si="5"/>
        <v>820</v>
      </c>
    </row>
    <row r="58" spans="1:10" ht="16.2" customHeight="1" x14ac:dyDescent="0.3">
      <c r="A58" s="6" t="s">
        <v>59</v>
      </c>
      <c r="B58" s="30">
        <v>100</v>
      </c>
      <c r="C58" s="30">
        <f>'[1]P&amp;L 2024-25'!S120</f>
        <v>92.34</v>
      </c>
      <c r="D58" s="10">
        <v>92.34</v>
      </c>
      <c r="E58" s="29">
        <v>105</v>
      </c>
      <c r="F58" s="10">
        <v>96.84</v>
      </c>
      <c r="G58" s="10">
        <v>96.84</v>
      </c>
      <c r="H58" s="29">
        <v>100</v>
      </c>
      <c r="I58" s="9"/>
      <c r="J58" s="10">
        <f t="shared" si="5"/>
        <v>100</v>
      </c>
    </row>
    <row r="59" spans="1:10" x14ac:dyDescent="0.3">
      <c r="A59" s="6" t="s">
        <v>60</v>
      </c>
      <c r="B59" s="30">
        <v>100</v>
      </c>
      <c r="C59" s="30">
        <f>'[1]P&amp;L 2024-25'!S121</f>
        <v>100</v>
      </c>
      <c r="D59" s="10">
        <v>100</v>
      </c>
      <c r="E59" s="29">
        <v>100</v>
      </c>
      <c r="F59" s="10">
        <v>100</v>
      </c>
      <c r="G59" s="10">
        <v>100</v>
      </c>
      <c r="H59" s="29">
        <v>100</v>
      </c>
      <c r="I59" s="29"/>
      <c r="J59" s="10">
        <f t="shared" si="5"/>
        <v>100</v>
      </c>
    </row>
    <row r="60" spans="1:10" x14ac:dyDescent="0.3">
      <c r="A60" s="6" t="s">
        <v>61</v>
      </c>
      <c r="B60" s="30">
        <v>25</v>
      </c>
      <c r="C60" s="13">
        <f>'[1]P&amp;L 2024-25'!M123</f>
        <v>29.99</v>
      </c>
      <c r="D60" s="10">
        <v>29.99</v>
      </c>
      <c r="E60" s="29">
        <v>30</v>
      </c>
      <c r="F60" s="10">
        <v>30</v>
      </c>
      <c r="G60" s="10">
        <v>30</v>
      </c>
      <c r="H60" s="29">
        <v>35</v>
      </c>
      <c r="I60" s="29"/>
      <c r="J60" s="10">
        <f t="shared" si="5"/>
        <v>35</v>
      </c>
    </row>
    <row r="61" spans="1:10" x14ac:dyDescent="0.3">
      <c r="A61" s="6" t="s">
        <v>62</v>
      </c>
      <c r="B61" s="30">
        <v>45</v>
      </c>
      <c r="C61" s="13"/>
      <c r="D61" s="10"/>
      <c r="E61" s="29">
        <v>50</v>
      </c>
      <c r="F61" s="10">
        <v>50</v>
      </c>
      <c r="G61" s="10">
        <v>50</v>
      </c>
      <c r="H61" s="29">
        <v>55</v>
      </c>
      <c r="I61" s="29"/>
      <c r="J61" s="10">
        <f t="shared" si="5"/>
        <v>55</v>
      </c>
    </row>
    <row r="62" spans="1:10" x14ac:dyDescent="0.3">
      <c r="A62" s="39" t="s">
        <v>63</v>
      </c>
      <c r="B62" s="30">
        <v>500</v>
      </c>
      <c r="C62" s="13"/>
      <c r="D62" s="10"/>
      <c r="E62" s="29">
        <v>300</v>
      </c>
      <c r="F62" s="10">
        <v>775.93</v>
      </c>
      <c r="G62" s="10">
        <v>775.93</v>
      </c>
      <c r="H62" s="29"/>
      <c r="I62" s="29"/>
      <c r="J62" s="10"/>
    </row>
    <row r="63" spans="1:10" x14ac:dyDescent="0.3">
      <c r="A63" s="39" t="s">
        <v>64</v>
      </c>
      <c r="B63" s="13"/>
      <c r="C63" s="13"/>
      <c r="D63" s="13"/>
      <c r="E63" s="28"/>
      <c r="F63" s="13"/>
      <c r="G63" s="13"/>
      <c r="H63" s="28"/>
      <c r="I63" s="13"/>
      <c r="J63" s="13"/>
    </row>
    <row r="64" spans="1:10" x14ac:dyDescent="0.3">
      <c r="A64" s="39" t="s">
        <v>65</v>
      </c>
      <c r="B64" s="30">
        <v>150</v>
      </c>
      <c r="C64" s="30">
        <f>'[1]P&amp;L 2024-25'!O134</f>
        <v>40</v>
      </c>
      <c r="D64" s="10">
        <v>40</v>
      </c>
      <c r="E64" s="29">
        <v>160</v>
      </c>
      <c r="F64" s="10">
        <v>165</v>
      </c>
      <c r="G64" s="10">
        <v>165</v>
      </c>
      <c r="H64" s="29">
        <v>170</v>
      </c>
      <c r="I64" s="29"/>
      <c r="J64" s="10">
        <f>+H64-I64</f>
        <v>170</v>
      </c>
    </row>
    <row r="65" spans="1:10" x14ac:dyDescent="0.3">
      <c r="A65" s="39" t="s">
        <v>66</v>
      </c>
      <c r="B65" s="13"/>
      <c r="C65" s="6">
        <f>'[1]P&amp;L 2024-25'!H145</f>
        <v>454.16</v>
      </c>
      <c r="D65" s="10">
        <v>454.16</v>
      </c>
      <c r="E65" s="13"/>
      <c r="F65" s="13"/>
      <c r="G65" s="10"/>
      <c r="H65" s="13"/>
      <c r="I65" s="13"/>
      <c r="J65" s="13"/>
    </row>
    <row r="66" spans="1:10" x14ac:dyDescent="0.3">
      <c r="A66" s="39" t="s">
        <v>67</v>
      </c>
      <c r="B66" s="13"/>
      <c r="C66" s="6">
        <f>'[1]P&amp;L 2024-25'!S146</f>
        <v>2015.14</v>
      </c>
      <c r="D66" s="10">
        <v>2015.14</v>
      </c>
      <c r="E66" s="13"/>
      <c r="F66" s="13"/>
      <c r="G66" s="10"/>
      <c r="H66" s="13"/>
      <c r="I66" s="13"/>
      <c r="J66" s="13"/>
    </row>
    <row r="67" spans="1:10" x14ac:dyDescent="0.3">
      <c r="A67" s="39" t="s">
        <v>68</v>
      </c>
      <c r="B67" s="13"/>
      <c r="C67" s="9">
        <f>'[1]Payments 2024-25'!J98</f>
        <v>206.25</v>
      </c>
      <c r="D67" s="10">
        <v>206.25</v>
      </c>
      <c r="E67" s="13"/>
      <c r="F67" s="13"/>
      <c r="G67" s="10"/>
      <c r="H67" s="13"/>
      <c r="I67" s="13"/>
      <c r="J67" s="13"/>
    </row>
    <row r="68" spans="1:10" x14ac:dyDescent="0.3">
      <c r="A68" s="40" t="s">
        <v>69</v>
      </c>
      <c r="B68" s="13"/>
      <c r="C68" s="17"/>
      <c r="D68" s="10"/>
      <c r="E68" s="13"/>
      <c r="F68" s="10">
        <v>15.6</v>
      </c>
      <c r="G68" s="10">
        <v>15.6</v>
      </c>
      <c r="H68" s="13"/>
      <c r="I68" s="29"/>
      <c r="J68" s="13"/>
    </row>
    <row r="69" spans="1:10" x14ac:dyDescent="0.3">
      <c r="A69" s="40" t="s">
        <v>70</v>
      </c>
      <c r="B69" s="13"/>
      <c r="C69" s="17"/>
      <c r="D69" s="10"/>
      <c r="E69" s="13"/>
      <c r="F69" s="10">
        <v>26.5</v>
      </c>
      <c r="G69" s="10">
        <v>26.5</v>
      </c>
      <c r="H69" s="13"/>
      <c r="I69" s="29"/>
      <c r="J69" s="13"/>
    </row>
    <row r="70" spans="1:10" x14ac:dyDescent="0.3">
      <c r="A70" s="40" t="s">
        <v>71</v>
      </c>
      <c r="B70" s="13"/>
      <c r="C70" s="17"/>
      <c r="D70" s="10"/>
      <c r="E70" s="13"/>
      <c r="F70" s="10">
        <v>7272.78</v>
      </c>
      <c r="G70" s="10">
        <v>7272.78</v>
      </c>
      <c r="H70" s="13"/>
      <c r="I70" s="29"/>
      <c r="J70" s="13"/>
    </row>
    <row r="71" spans="1:10" x14ac:dyDescent="0.3">
      <c r="A71" s="33" t="s">
        <v>72</v>
      </c>
      <c r="B71" s="18">
        <f>SUM(B54:B64)</f>
        <v>2180</v>
      </c>
      <c r="C71" s="18">
        <f>SUM(C54:C67)</f>
        <v>4402.63</v>
      </c>
      <c r="D71" s="18">
        <f>SUM(D54:D67)</f>
        <v>4402.63</v>
      </c>
      <c r="E71" s="18">
        <f>SUM(E54:E67)</f>
        <v>2315</v>
      </c>
      <c r="F71" s="18">
        <v>10302.25</v>
      </c>
      <c r="G71" s="18">
        <v>10302.25</v>
      </c>
      <c r="H71" s="18">
        <f>SUM(H54:H70)</f>
        <v>2000</v>
      </c>
      <c r="I71" s="18">
        <f>SUM(I54:I70)</f>
        <v>0</v>
      </c>
      <c r="J71" s="10">
        <f>+H71-I71</f>
        <v>2000</v>
      </c>
    </row>
    <row r="72" spans="1:10" x14ac:dyDescent="0.3">
      <c r="A72" s="41" t="s">
        <v>73</v>
      </c>
      <c r="B72" s="30">
        <v>2000</v>
      </c>
      <c r="C72" s="30">
        <f>'[1]P&amp;L 2024-25'!S148</f>
        <v>2282.9900000000002</v>
      </c>
      <c r="D72" s="13">
        <v>2282.9899999999998</v>
      </c>
      <c r="E72" s="29">
        <v>2000</v>
      </c>
      <c r="F72" s="6">
        <v>1498.3899999999999</v>
      </c>
      <c r="G72" s="6">
        <v>1498.3899999999999</v>
      </c>
      <c r="H72" s="29">
        <v>1500</v>
      </c>
      <c r="I72" s="6"/>
      <c r="J72" s="10">
        <f>+H72-I72</f>
        <v>1500</v>
      </c>
    </row>
    <row r="73" spans="1:10" x14ac:dyDescent="0.3">
      <c r="A73" s="22" t="s">
        <v>74</v>
      </c>
      <c r="B73" s="23">
        <f>+B32+B34+B42+B44+B46+B52+B71+B72</f>
        <v>25185</v>
      </c>
      <c r="C73" s="23">
        <f>+C32+C34+C42+C44+C46+C52+C71+C72</f>
        <v>39974.099999999991</v>
      </c>
      <c r="D73" s="23">
        <f>+D32+D34+D42+D44+D46+D52+D71+D72</f>
        <v>39974.099999999991</v>
      </c>
      <c r="E73" s="23">
        <f>+E32+E34+E42+E44+E46+E52+E71+E72</f>
        <v>25118</v>
      </c>
      <c r="F73" s="23">
        <f>+F32+F34+F42+F44+F46+F52+F71+F72</f>
        <v>32343.23</v>
      </c>
      <c r="G73" s="23">
        <v>32343.23</v>
      </c>
      <c r="H73" s="23">
        <f>+H32+H34+H42+H44+H46+H52+H71+H72</f>
        <v>27277</v>
      </c>
      <c r="I73" s="23">
        <f>+I32+I34+I42+I44+I46+I52+I71+I72</f>
        <v>0</v>
      </c>
      <c r="J73" s="13"/>
    </row>
    <row r="74" spans="1:10" x14ac:dyDescent="0.3">
      <c r="A74" s="15"/>
      <c r="B74" s="13"/>
      <c r="C74" s="13"/>
      <c r="D74" s="13"/>
      <c r="E74" s="13"/>
      <c r="F74" s="13"/>
      <c r="G74" s="13"/>
      <c r="H74" s="13"/>
      <c r="I74" s="13"/>
      <c r="J74" s="10"/>
    </row>
    <row r="75" spans="1:10" x14ac:dyDescent="0.3">
      <c r="A75" s="42" t="s">
        <v>75</v>
      </c>
      <c r="B75" s="43">
        <f t="shared" ref="B75:I75" si="6">+B20-B73</f>
        <v>3423</v>
      </c>
      <c r="C75" s="43">
        <f t="shared" si="6"/>
        <v>1394.7100000000064</v>
      </c>
      <c r="D75" s="43">
        <f t="shared" si="6"/>
        <v>1394.7100000000064</v>
      </c>
      <c r="E75" s="43">
        <f t="shared" si="6"/>
        <v>7753</v>
      </c>
      <c r="F75" s="43">
        <f t="shared" si="6"/>
        <v>9899.02</v>
      </c>
      <c r="G75" s="43">
        <f t="shared" si="6"/>
        <v>9899.02</v>
      </c>
      <c r="H75" s="43">
        <f t="shared" si="6"/>
        <v>6352</v>
      </c>
      <c r="I75" s="43">
        <f t="shared" si="6"/>
        <v>0</v>
      </c>
      <c r="J75" s="10"/>
    </row>
    <row r="76" spans="1:10" x14ac:dyDescent="0.3">
      <c r="A76" s="15"/>
      <c r="B76" s="35"/>
      <c r="J76" s="10"/>
    </row>
    <row r="77" spans="1:10" x14ac:dyDescent="0.3">
      <c r="A77" s="15" t="s">
        <v>76</v>
      </c>
      <c r="B77" s="35"/>
      <c r="C77" s="10">
        <v>392.68</v>
      </c>
      <c r="D77" s="10">
        <v>392.68</v>
      </c>
      <c r="E77" s="13"/>
      <c r="F77" s="10">
        <v>2392.6799999999998</v>
      </c>
      <c r="G77" s="10">
        <v>2392.6799999999998</v>
      </c>
      <c r="H77" s="13"/>
      <c r="I77" s="44"/>
      <c r="J77" s="10"/>
    </row>
    <row r="78" spans="1:10" x14ac:dyDescent="0.3">
      <c r="A78" s="15" t="s">
        <v>77</v>
      </c>
      <c r="B78" s="10"/>
      <c r="C78" s="10">
        <v>84.86</v>
      </c>
      <c r="D78" s="10">
        <v>84.86</v>
      </c>
      <c r="E78" s="13"/>
      <c r="F78" s="10">
        <v>0</v>
      </c>
      <c r="G78" s="10">
        <v>0</v>
      </c>
      <c r="H78" s="13"/>
      <c r="I78" s="10"/>
      <c r="J78" s="10"/>
    </row>
    <row r="79" spans="1:10" x14ac:dyDescent="0.3">
      <c r="A79" s="15" t="s">
        <v>78</v>
      </c>
      <c r="B79" s="10"/>
      <c r="C79" s="10">
        <v>1056.03</v>
      </c>
      <c r="D79" s="10">
        <v>1056.03</v>
      </c>
      <c r="E79" s="13"/>
      <c r="F79" s="10">
        <v>1384.37</v>
      </c>
      <c r="G79" s="10">
        <v>1384.37</v>
      </c>
      <c r="H79" s="13"/>
      <c r="I79" s="10"/>
      <c r="J79" s="25"/>
    </row>
    <row r="80" spans="1:10" x14ac:dyDescent="0.3">
      <c r="A80" s="15" t="s">
        <v>79</v>
      </c>
      <c r="B80" s="25"/>
      <c r="C80" s="10">
        <v>500</v>
      </c>
      <c r="D80" s="10">
        <v>500</v>
      </c>
      <c r="E80" s="13"/>
      <c r="F80" s="10">
        <v>0</v>
      </c>
      <c r="G80" s="10">
        <v>0</v>
      </c>
      <c r="H80" s="13"/>
      <c r="I80" s="10"/>
      <c r="J80" s="45"/>
    </row>
    <row r="81" spans="1:10" x14ac:dyDescent="0.3">
      <c r="A81" s="15" t="s">
        <v>80</v>
      </c>
      <c r="B81" s="25"/>
      <c r="C81" s="10"/>
      <c r="D81" s="10"/>
      <c r="E81" s="13"/>
      <c r="F81" s="10">
        <v>1156.8699999999999</v>
      </c>
      <c r="G81" s="10">
        <v>1156.8699999999999</v>
      </c>
      <c r="H81" s="13"/>
      <c r="I81" s="10"/>
      <c r="J81" s="46"/>
    </row>
    <row r="82" spans="1:10" x14ac:dyDescent="0.3">
      <c r="A82" s="47" t="s">
        <v>81</v>
      </c>
      <c r="B82" s="48"/>
      <c r="C82" s="23">
        <f>+C77+C78+C79</f>
        <v>1533.57</v>
      </c>
      <c r="D82" s="23">
        <f>+D77+D78+D79</f>
        <v>1533.57</v>
      </c>
      <c r="E82" s="27"/>
      <c r="F82" s="23">
        <f>+F77+F79+F81</f>
        <v>4933.92</v>
      </c>
      <c r="G82" s="23">
        <f>+G77+G79+G81</f>
        <v>4933.92</v>
      </c>
      <c r="H82" s="27"/>
      <c r="I82" s="23">
        <f>+I77+I79+I81</f>
        <v>0</v>
      </c>
      <c r="J82" s="46"/>
    </row>
    <row r="83" spans="1:10" x14ac:dyDescent="0.3">
      <c r="A83" s="47" t="s">
        <v>82</v>
      </c>
      <c r="B83" s="43"/>
      <c r="C83" s="48">
        <v>4937.32</v>
      </c>
      <c r="D83" s="48">
        <v>4937.32</v>
      </c>
      <c r="E83" s="27"/>
      <c r="F83" s="48">
        <v>11435.99</v>
      </c>
      <c r="G83" s="48">
        <v>11435.99</v>
      </c>
      <c r="H83" s="27"/>
      <c r="I83" s="48"/>
      <c r="J83" s="46"/>
    </row>
    <row r="84" spans="1:10" x14ac:dyDescent="0.3">
      <c r="A84" s="47" t="s">
        <v>83</v>
      </c>
      <c r="B84" s="26"/>
      <c r="C84" s="43">
        <f>'[1]P&amp;L 2024-25'!R155</f>
        <v>6470.8900000000012</v>
      </c>
      <c r="D84" s="43">
        <v>6470.89</v>
      </c>
      <c r="E84" s="43"/>
      <c r="F84" s="43">
        <v>16369.909999999993</v>
      </c>
      <c r="G84" s="43">
        <v>16369.909999999993</v>
      </c>
      <c r="H84" s="43"/>
      <c r="I84" s="43"/>
      <c r="J84" s="13"/>
    </row>
    <row r="85" spans="1:10" x14ac:dyDescent="0.3">
      <c r="A85" s="47" t="s">
        <v>84</v>
      </c>
      <c r="B85" s="23"/>
      <c r="C85" s="26">
        <f>'[1]P&amp;L 2024-25'!R156</f>
        <v>7203.7000000000007</v>
      </c>
      <c r="D85" s="43">
        <v>7203.7</v>
      </c>
      <c r="E85" s="43"/>
      <c r="F85" s="43">
        <v>7272.78</v>
      </c>
      <c r="G85" s="43">
        <v>7272.78</v>
      </c>
      <c r="H85" s="43"/>
      <c r="I85" s="43"/>
      <c r="J85" s="13"/>
    </row>
    <row r="86" spans="1:10" x14ac:dyDescent="0.3">
      <c r="A86" s="47" t="s">
        <v>85</v>
      </c>
      <c r="B86" s="49"/>
      <c r="C86" s="26"/>
      <c r="D86" s="43"/>
      <c r="E86" s="43"/>
      <c r="F86" s="43">
        <v>12.06</v>
      </c>
      <c r="G86" s="43">
        <v>12.06</v>
      </c>
      <c r="H86" s="43"/>
      <c r="I86" s="43"/>
    </row>
    <row r="87" spans="1:10" x14ac:dyDescent="0.3">
      <c r="A87" s="50" t="s">
        <v>86</v>
      </c>
      <c r="B87" s="51"/>
      <c r="C87" s="52">
        <f>SUM(C84:C85)</f>
        <v>13674.590000000002</v>
      </c>
      <c r="D87" s="52">
        <f t="shared" ref="D87:E87" si="7">SUM(D84:D85)</f>
        <v>13674.59</v>
      </c>
      <c r="E87" s="52">
        <f t="shared" si="7"/>
        <v>0</v>
      </c>
      <c r="F87" s="52">
        <v>23654.749999999993</v>
      </c>
      <c r="G87" s="52">
        <v>23654.749999999993</v>
      </c>
      <c r="H87" s="52">
        <f t="shared" ref="H87" si="8">SUM(H84:H85)</f>
        <v>0</v>
      </c>
      <c r="I87" s="52">
        <f>SUM(I84:I86)</f>
        <v>0</v>
      </c>
    </row>
    <row r="88" spans="1:10" x14ac:dyDescent="0.3">
      <c r="A88" s="53"/>
    </row>
    <row r="89" spans="1:10" x14ac:dyDescent="0.3">
      <c r="A89" s="54" t="s">
        <v>87</v>
      </c>
    </row>
    <row r="90" spans="1:10" x14ac:dyDescent="0.3">
      <c r="A90" s="53" t="s">
        <v>88</v>
      </c>
    </row>
    <row r="91" spans="1:10" x14ac:dyDescent="0.3">
      <c r="A91" s="53" t="s">
        <v>89</v>
      </c>
    </row>
    <row r="92" spans="1:10" x14ac:dyDescent="0.3">
      <c r="A92" s="53" t="s">
        <v>90</v>
      </c>
    </row>
    <row r="93" spans="1:10" x14ac:dyDescent="0.3">
      <c r="A93" s="54" t="s">
        <v>58</v>
      </c>
    </row>
    <row r="94" spans="1:10" x14ac:dyDescent="0.3">
      <c r="A94" s="21" t="s">
        <v>91</v>
      </c>
    </row>
    <row r="95" spans="1:10" x14ac:dyDescent="0.3">
      <c r="A95" s="21"/>
    </row>
    <row r="96" spans="1:10" x14ac:dyDescent="0.3">
      <c r="A96" s="21"/>
    </row>
    <row r="97" spans="1:3" x14ac:dyDescent="0.3">
      <c r="A97" s="55" t="s">
        <v>92</v>
      </c>
      <c r="B97" s="6">
        <v>1056.03</v>
      </c>
      <c r="C97" s="6"/>
    </row>
    <row r="98" spans="1:3" x14ac:dyDescent="0.3">
      <c r="A98" s="12" t="s">
        <v>93</v>
      </c>
      <c r="B98" s="6">
        <v>500</v>
      </c>
      <c r="C98" s="6" t="s">
        <v>94</v>
      </c>
    </row>
    <row r="99" spans="1:3" x14ac:dyDescent="0.3">
      <c r="A99" s="12" t="s">
        <v>95</v>
      </c>
      <c r="B99" s="56">
        <v>38.32</v>
      </c>
      <c r="C99" s="6"/>
    </row>
    <row r="100" spans="1:3" x14ac:dyDescent="0.3">
      <c r="A100" s="12" t="s">
        <v>96</v>
      </c>
      <c r="B100" s="56">
        <v>76.55</v>
      </c>
      <c r="C100" s="6"/>
    </row>
    <row r="101" spans="1:3" x14ac:dyDescent="0.3">
      <c r="A101" s="12" t="s">
        <v>97</v>
      </c>
      <c r="B101" s="56">
        <v>27.16</v>
      </c>
      <c r="C101" s="6"/>
    </row>
    <row r="102" spans="1:3" x14ac:dyDescent="0.3">
      <c r="A102" s="12" t="s">
        <v>98</v>
      </c>
      <c r="B102" s="6">
        <v>1414</v>
      </c>
      <c r="C102" s="6" t="s">
        <v>99</v>
      </c>
    </row>
    <row r="103" spans="1:3" x14ac:dyDescent="0.3">
      <c r="A103" s="12" t="s">
        <v>100</v>
      </c>
      <c r="B103" s="6">
        <v>77.150000000000006</v>
      </c>
      <c r="C103" s="6"/>
    </row>
    <row r="104" spans="1:3" x14ac:dyDescent="0.3">
      <c r="A104" s="12" t="s">
        <v>101</v>
      </c>
      <c r="B104" s="6">
        <v>84.86</v>
      </c>
      <c r="C104" s="6"/>
    </row>
    <row r="105" spans="1:3" x14ac:dyDescent="0.3">
      <c r="A105" s="12" t="s">
        <v>102</v>
      </c>
      <c r="B105" s="6">
        <v>1576.01</v>
      </c>
      <c r="C105" s="6"/>
    </row>
    <row r="106" spans="1:3" x14ac:dyDescent="0.3">
      <c r="A106" s="12" t="s">
        <v>103</v>
      </c>
      <c r="B106" s="44">
        <v>84.86</v>
      </c>
      <c r="C106" s="6"/>
    </row>
    <row r="107" spans="1:3" x14ac:dyDescent="0.3">
      <c r="A107" s="12" t="s">
        <v>104</v>
      </c>
      <c r="B107" s="57">
        <v>250</v>
      </c>
      <c r="C107" s="6" t="s">
        <v>105</v>
      </c>
    </row>
    <row r="108" spans="1:3" x14ac:dyDescent="0.3">
      <c r="A108" s="12" t="s">
        <v>106</v>
      </c>
      <c r="B108" s="57">
        <v>26.5</v>
      </c>
      <c r="C108" s="6" t="s">
        <v>107</v>
      </c>
    </row>
    <row r="109" spans="1:3" x14ac:dyDescent="0.3">
      <c r="A109" s="12" t="s">
        <v>108</v>
      </c>
      <c r="B109" s="6">
        <v>1384.37</v>
      </c>
      <c r="C109" s="6"/>
    </row>
    <row r="110" spans="1:3" x14ac:dyDescent="0.3">
      <c r="A110" s="12" t="s">
        <v>109</v>
      </c>
      <c r="B110" s="58">
        <v>500</v>
      </c>
      <c r="C110" s="6"/>
    </row>
    <row r="111" spans="1:3" x14ac:dyDescent="0.3">
      <c r="A111" s="12" t="s">
        <v>110</v>
      </c>
      <c r="B111" s="58">
        <v>1884.37</v>
      </c>
      <c r="C111" s="6"/>
    </row>
    <row r="112" spans="1:3" x14ac:dyDescent="0.3">
      <c r="A112" s="12" t="s">
        <v>111</v>
      </c>
      <c r="B112" s="58">
        <v>29.8</v>
      </c>
      <c r="C112" s="6" t="s">
        <v>112</v>
      </c>
    </row>
    <row r="113" spans="1:3" x14ac:dyDescent="0.3">
      <c r="A113" s="12" t="s">
        <v>98</v>
      </c>
      <c r="B113" s="58">
        <v>1854.57</v>
      </c>
      <c r="C113" s="6"/>
    </row>
    <row r="114" spans="1:3" x14ac:dyDescent="0.3">
      <c r="A114" s="55" t="s">
        <v>113</v>
      </c>
      <c r="B114" s="6">
        <v>84.86</v>
      </c>
      <c r="C114" s="6" t="s">
        <v>94</v>
      </c>
    </row>
    <row r="115" spans="1:3" x14ac:dyDescent="0.3">
      <c r="A115" s="12" t="s">
        <v>114</v>
      </c>
      <c r="B115" s="56">
        <v>84.86</v>
      </c>
      <c r="C115" s="6"/>
    </row>
    <row r="116" spans="1:3" x14ac:dyDescent="0.3">
      <c r="A116" s="55"/>
      <c r="B116" s="6"/>
      <c r="C116" s="6"/>
    </row>
    <row r="117" spans="1:3" x14ac:dyDescent="0.3">
      <c r="A117" s="55" t="s">
        <v>115</v>
      </c>
      <c r="B117" s="6">
        <v>392.68</v>
      </c>
      <c r="C117" s="6" t="s">
        <v>94</v>
      </c>
    </row>
    <row r="118" spans="1:3" x14ac:dyDescent="0.3">
      <c r="A118" s="12" t="s">
        <v>93</v>
      </c>
      <c r="B118" s="6">
        <v>2000</v>
      </c>
      <c r="C118" s="6"/>
    </row>
    <row r="119" spans="1:3" x14ac:dyDescent="0.3">
      <c r="A119" s="12" t="s">
        <v>116</v>
      </c>
      <c r="B119" s="6">
        <v>2392.6799999999998</v>
      </c>
      <c r="C119" s="6"/>
    </row>
    <row r="120" spans="1:3" x14ac:dyDescent="0.3">
      <c r="A120" s="12" t="s">
        <v>109</v>
      </c>
      <c r="B120" s="44">
        <v>2000</v>
      </c>
      <c r="C120" s="6"/>
    </row>
    <row r="121" spans="1:3" x14ac:dyDescent="0.3">
      <c r="A121" s="12" t="s">
        <v>98</v>
      </c>
      <c r="B121" s="6">
        <v>4392.68</v>
      </c>
      <c r="C121" s="6"/>
    </row>
    <row r="122" spans="1:3" x14ac:dyDescent="0.3">
      <c r="A122" s="12"/>
      <c r="B122" s="6"/>
      <c r="C122" s="6"/>
    </row>
    <row r="123" spans="1:3" x14ac:dyDescent="0.3">
      <c r="A123" s="55" t="s">
        <v>117</v>
      </c>
      <c r="B123" s="6">
        <v>500</v>
      </c>
      <c r="C123" s="6" t="s">
        <v>94</v>
      </c>
    </row>
    <row r="124" spans="1:3" x14ac:dyDescent="0.3">
      <c r="A124" s="12" t="s">
        <v>93</v>
      </c>
      <c r="B124" s="6">
        <v>300</v>
      </c>
      <c r="C124" s="6"/>
    </row>
    <row r="125" spans="1:3" x14ac:dyDescent="0.3">
      <c r="A125" s="59" t="s">
        <v>98</v>
      </c>
      <c r="B125" s="6">
        <v>800</v>
      </c>
      <c r="C125" s="6"/>
    </row>
    <row r="126" spans="1:3" x14ac:dyDescent="0.3">
      <c r="A126" s="6" t="s">
        <v>118</v>
      </c>
      <c r="B126" s="56">
        <v>769.79</v>
      </c>
      <c r="C126" s="6" t="s">
        <v>119</v>
      </c>
    </row>
    <row r="127" spans="1:3" x14ac:dyDescent="0.3">
      <c r="A127" s="6" t="s">
        <v>120</v>
      </c>
      <c r="B127" s="6">
        <v>46.94</v>
      </c>
      <c r="C127" s="6"/>
    </row>
    <row r="128" spans="1:3" x14ac:dyDescent="0.3">
      <c r="A128" s="6" t="s">
        <v>121</v>
      </c>
      <c r="B128" s="6">
        <v>722.85</v>
      </c>
      <c r="C128" s="6"/>
    </row>
    <row r="129" spans="1:3" x14ac:dyDescent="0.3">
      <c r="A129" s="6" t="s">
        <v>98</v>
      </c>
      <c r="B129" s="6">
        <v>77.150000000000006</v>
      </c>
      <c r="C129" s="6"/>
    </row>
    <row r="130" spans="1:3" x14ac:dyDescent="0.3">
      <c r="A130" s="6" t="s">
        <v>114</v>
      </c>
      <c r="B130" s="56">
        <v>77.150000000000006</v>
      </c>
      <c r="C130" s="6"/>
    </row>
    <row r="131" spans="1:3" x14ac:dyDescent="0.3">
      <c r="A131" s="13"/>
      <c r="B131" s="6"/>
      <c r="C131" s="6"/>
    </row>
    <row r="132" spans="1:3" x14ac:dyDescent="0.3">
      <c r="A132" s="60" t="s">
        <v>122</v>
      </c>
      <c r="B132" s="6">
        <v>1156.8699999999999</v>
      </c>
      <c r="C132" s="6"/>
    </row>
    <row r="133" spans="1:3" x14ac:dyDescent="0.3">
      <c r="A133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Nuttall</dc:creator>
  <cp:lastModifiedBy>Vivien Nuttall</cp:lastModifiedBy>
  <dcterms:created xsi:type="dcterms:W3CDTF">2026-04-30T07:58:46Z</dcterms:created>
  <dcterms:modified xsi:type="dcterms:W3CDTF">2026-04-30T08:02:02Z</dcterms:modified>
</cp:coreProperties>
</file>